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<sst xmlns="http://schemas.openxmlformats.org/spreadsheetml/2006/main" count="31" uniqueCount="31">
  <si>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Województwa</t>
  </si>
  <si>
    <t>Licba ludności 2011 (NSP)</t>
  </si>
  <si>
    <t>struktura ludności</t>
  </si>
  <si>
    <t>powierznia w kilomatrach kw.</t>
  </si>
  <si>
    <t>Struktura powierzchni</t>
  </si>
  <si>
    <t>Udział ważony (ludność i obszar)</t>
  </si>
  <si>
    <t>Liczba OWES proporcjonalna do liczby ludności</t>
  </si>
  <si>
    <t>Liczba OWES skorygowana (min =2, max = 5)</t>
  </si>
  <si>
    <t>Liczba OWES na podstawie udziałów ważonych</t>
  </si>
  <si>
    <t>Liczba OWES skorygowana (min=2, max=5)</t>
  </si>
  <si>
    <t>POLSKA</t>
  </si>
  <si>
    <t xml:space="preserve">  Dolnośląskie</t>
  </si>
  <si>
    <t xml:space="preserve">  Kujawsko-pomorskie</t>
  </si>
  <si>
    <t xml:space="preserve">  Lubelskie</t>
  </si>
  <si>
    <t xml:space="preserve">  Lubuskie</t>
  </si>
  <si>
    <t xml:space="preserve">  Łódzkie</t>
  </si>
  <si>
    <t xml:space="preserve">  Małopolskie</t>
  </si>
  <si>
    <t xml:space="preserve">  Mazowieckie</t>
  </si>
  <si>
    <t xml:space="preserve">  Opolskie</t>
  </si>
  <si>
    <t xml:space="preserve">  Podkarpackie</t>
  </si>
  <si>
    <t xml:space="preserve">  Podlaskie</t>
  </si>
  <si>
    <t xml:space="preserve">  Pomorskie</t>
  </si>
  <si>
    <t xml:space="preserve">  Śląskie</t>
  </si>
  <si>
    <t xml:space="preserve">  Świętokrzyskie</t>
  </si>
  <si>
    <t xml:space="preserve">  Warmińsko-mazurskie</t>
  </si>
  <si>
    <t xml:space="preserve">  Wielkopolskie</t>
  </si>
  <si>
    <t xml:space="preserve">  Zachodniopomorskie</t>
  </si>
  <si>
    <t>wagi</t>
  </si>
  <si>
    <t>ludność</t>
  </si>
  <si>
    <t>obszar</t>
  </si>
  <si>
    <t xml:space="preserve">Liczba akredytacji w podziale na regiony
W związku z uwarunkowaniami projektowymi, w pierwszej turze akredytacji możliwe jest przeprowadzenie jedynie 52 audytów. Dlatego też konieczne jest określenie, ile audytów może być przeprowadzonych w każdym z województw, tak aby zapewnić równy dostęp do ich usług. 
Przy określaniu liczby audytów w każdym z regionów wzięto pod uwagę dwie zmienne: liczbę ludności oraz wielkość województwa. Przyjęto też, że liczba OWES w każdym z regionów nie powinna być mniejsza niż dwa i większa niż pięć. W poniższej tabeli zamieszczono indykatywną liczbę audytów dla każdego z regionów. Ostateczna liczba przeprowadzonych audytów może ulegać zmianom, np. ze względu na liczbę zgłoszeń w danym województwie, bądź wygospodarowanie dodatkowych środków z przeznaczeniem na audyty. 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</si>
</sst>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 * #,##0.00_)\ _z_ł_ ;_ * \(#,##0.00\)\ _z_ł_ ;_ * &quot;-&quot;??_)\ _z_ł_ ;_ @_ "/>
    <numFmt numFmtId="165" formatCode="0.0"/>
    <numFmt numFmtId="166" formatCode="_ * #,##0_)\ _z_ł_ ;_ * \(#,##0\)\ _z_ł_ ;_ * &quot;-&quot;??_)\ _z_ł_ ;_ @_ "/>
    <numFmt numFmtId="167" formatCode="0.0%"/>
  </numFmts>
  <fonts count="41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5" fillId="0" borderId="0" xfId="51" applyFont="1">
      <alignment/>
      <protection/>
    </xf>
    <xf numFmtId="0" fontId="5" fillId="0" borderId="0" xfId="51" applyFont="1" applyBorder="1">
      <alignment/>
      <protection/>
    </xf>
    <xf numFmtId="0" fontId="5" fillId="0" borderId="10" xfId="51" applyFont="1" applyBorder="1" applyAlignment="1">
      <alignment horizontal="center" vertical="center"/>
      <protection/>
    </xf>
    <xf numFmtId="0" fontId="5" fillId="0" borderId="10" xfId="51" applyFont="1" applyBorder="1" applyAlignment="1">
      <alignment wrapText="1"/>
      <protection/>
    </xf>
    <xf numFmtId="0" fontId="5" fillId="0" borderId="10" xfId="51" applyFont="1" applyBorder="1" applyAlignment="1">
      <alignment horizontal="center" vertical="center" wrapText="1"/>
      <protection/>
    </xf>
    <xf numFmtId="166" fontId="5" fillId="0" borderId="0" xfId="42" applyNumberFormat="1" applyFont="1" applyAlignment="1">
      <alignment/>
    </xf>
    <xf numFmtId="9" fontId="5" fillId="0" borderId="0" xfId="51" applyNumberFormat="1" applyFont="1">
      <alignment/>
      <protection/>
    </xf>
    <xf numFmtId="0" fontId="4" fillId="0" borderId="10" xfId="51" applyFont="1" applyBorder="1" applyAlignment="1">
      <alignment wrapText="1"/>
      <protection/>
    </xf>
    <xf numFmtId="0" fontId="5" fillId="0" borderId="10" xfId="51" applyFont="1" applyBorder="1" applyAlignment="1">
      <alignment vertical="center"/>
      <protection/>
    </xf>
    <xf numFmtId="0" fontId="5" fillId="0" borderId="10" xfId="51" applyFont="1" applyBorder="1">
      <alignment/>
      <protection/>
    </xf>
    <xf numFmtId="0" fontId="4" fillId="0" borderId="10" xfId="51" applyFont="1" applyBorder="1">
      <alignment/>
      <protection/>
    </xf>
    <xf numFmtId="3" fontId="4" fillId="0" borderId="10" xfId="51" applyNumberFormat="1" applyFont="1" applyBorder="1">
      <alignment/>
      <protection/>
    </xf>
    <xf numFmtId="9" fontId="4" fillId="0" borderId="10" xfId="53" applyFont="1" applyBorder="1" applyAlignment="1">
      <alignment/>
    </xf>
    <xf numFmtId="165" fontId="4" fillId="0" borderId="10" xfId="51" applyNumberFormat="1" applyFont="1" applyBorder="1">
      <alignment/>
      <protection/>
    </xf>
    <xf numFmtId="166" fontId="4" fillId="0" borderId="10" xfId="42" applyNumberFormat="1" applyFont="1" applyBorder="1" applyAlignment="1">
      <alignment/>
    </xf>
    <xf numFmtId="3" fontId="5" fillId="0" borderId="10" xfId="51" applyNumberFormat="1" applyFont="1" applyBorder="1">
      <alignment/>
      <protection/>
    </xf>
    <xf numFmtId="165" fontId="5" fillId="0" borderId="10" xfId="51" applyNumberFormat="1" applyFont="1" applyBorder="1">
      <alignment/>
      <protection/>
    </xf>
    <xf numFmtId="167" fontId="5" fillId="0" borderId="10" xfId="53" applyNumberFormat="1" applyFont="1" applyBorder="1" applyAlignment="1">
      <alignment/>
    </xf>
    <xf numFmtId="166" fontId="5" fillId="0" borderId="10" xfId="42" applyNumberFormat="1" applyFont="1" applyBorder="1" applyAlignment="1">
      <alignment/>
    </xf>
    <xf numFmtId="0" fontId="5" fillId="0" borderId="10" xfId="51" applyFont="1" applyBorder="1" applyAlignment="1">
      <alignment horizontal="left"/>
      <protection/>
    </xf>
    <xf numFmtId="0" fontId="4" fillId="33" borderId="10" xfId="51" applyFont="1" applyFill="1" applyBorder="1">
      <alignment/>
      <protection/>
    </xf>
    <xf numFmtId="0" fontId="5" fillId="0" borderId="10" xfId="51" applyFont="1" applyBorder="1" applyAlignment="1">
      <alignment vertical="center" wrapText="1"/>
      <protection/>
    </xf>
    <xf numFmtId="0" fontId="0" fillId="0" borderId="10" xfId="0" applyBorder="1" applyAlignment="1">
      <alignment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125" zoomScaleNormal="125" zoomScalePageLayoutView="0" workbookViewId="0" topLeftCell="A1">
      <selection activeCell="A1" sqref="A1:J2"/>
    </sheetView>
  </sheetViews>
  <sheetFormatPr defaultColWidth="10.125" defaultRowHeight="15.75"/>
  <cols>
    <col min="1" max="1" width="21.875" style="1" customWidth="1"/>
    <col min="2" max="2" width="22.125" style="1" customWidth="1"/>
    <col min="3" max="3" width="14.125" style="1" customWidth="1"/>
    <col min="4" max="4" width="11.375" style="2" customWidth="1"/>
    <col min="5" max="5" width="10.125" style="1" customWidth="1"/>
    <col min="6" max="6" width="11.375" style="1" customWidth="1"/>
    <col min="7" max="8" width="11.50390625" style="1" customWidth="1"/>
    <col min="9" max="9" width="10.125" style="1" customWidth="1"/>
    <col min="10" max="10" width="11.625" style="1" customWidth="1"/>
    <col min="11" max="249" width="10.125" style="1" customWidth="1"/>
    <col min="250" max="250" width="19.125" style="1" customWidth="1"/>
    <col min="251" max="16384" width="10.125" style="1" customWidth="1"/>
  </cols>
  <sheetData>
    <row r="1" spans="1:10" ht="15">
      <c r="A1" s="22" t="s">
        <v>30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98.2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75">
      <c r="A3" s="9" t="s">
        <v>0</v>
      </c>
      <c r="B3" s="3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5" t="s">
        <v>6</v>
      </c>
      <c r="H3" s="5" t="s">
        <v>7</v>
      </c>
      <c r="I3" s="4" t="s">
        <v>8</v>
      </c>
      <c r="J3" s="8" t="s">
        <v>9</v>
      </c>
    </row>
    <row r="4" spans="1:10" ht="15">
      <c r="A4" s="10"/>
      <c r="B4" s="10"/>
      <c r="C4" s="10"/>
      <c r="D4" s="10"/>
      <c r="E4" s="10"/>
      <c r="F4" s="10"/>
      <c r="G4" s="10"/>
      <c r="H4" s="10"/>
      <c r="I4" s="10"/>
      <c r="J4" s="11"/>
    </row>
    <row r="5" spans="1:10" ht="15">
      <c r="A5" s="11" t="s">
        <v>10</v>
      </c>
      <c r="B5" s="12">
        <v>38511824</v>
      </c>
      <c r="C5" s="13">
        <f>SUM(C7:C22)</f>
        <v>0.9999999999999999</v>
      </c>
      <c r="D5" s="14">
        <v>312830</v>
      </c>
      <c r="E5" s="13">
        <f>SUM(E7:E22)</f>
        <v>0.9999999999999998</v>
      </c>
      <c r="F5" s="13">
        <f>SUM(F7:F22)</f>
        <v>1</v>
      </c>
      <c r="G5" s="12">
        <v>52</v>
      </c>
      <c r="H5" s="12">
        <v>52</v>
      </c>
      <c r="I5" s="15">
        <f>SUM(I7:I22)</f>
        <v>53</v>
      </c>
      <c r="J5" s="15">
        <f>SUM(J7:J22)</f>
        <v>52</v>
      </c>
    </row>
    <row r="6" spans="1:10" ht="15">
      <c r="A6" s="11"/>
      <c r="B6" s="16"/>
      <c r="C6" s="16"/>
      <c r="D6" s="17"/>
      <c r="E6" s="10"/>
      <c r="F6" s="10"/>
      <c r="G6" s="16"/>
      <c r="H6" s="16"/>
      <c r="I6" s="10"/>
      <c r="J6" s="11"/>
    </row>
    <row r="7" spans="1:10" ht="15">
      <c r="A7" s="10" t="s">
        <v>11</v>
      </c>
      <c r="B7" s="16">
        <v>2915241</v>
      </c>
      <c r="C7" s="18">
        <f>B7/B$5</f>
        <v>0.07569729753646569</v>
      </c>
      <c r="D7" s="17">
        <v>19912</v>
      </c>
      <c r="E7" s="18">
        <f>D7/D$5</f>
        <v>0.06365118434932711</v>
      </c>
      <c r="F7" s="18">
        <f aca="true" t="shared" si="0" ref="F7:F22">B$26*C7+B$27*E7</f>
        <v>0.0696742409428964</v>
      </c>
      <c r="G7" s="19">
        <f>ROUND(C7*G$5,0)</f>
        <v>4</v>
      </c>
      <c r="H7" s="19">
        <v>4</v>
      </c>
      <c r="I7" s="10">
        <f>ROUND(G$5*F7,0)</f>
        <v>4</v>
      </c>
      <c r="J7" s="11">
        <f>I7</f>
        <v>4</v>
      </c>
    </row>
    <row r="8" spans="1:10" ht="15">
      <c r="A8" s="20" t="s">
        <v>12</v>
      </c>
      <c r="B8" s="16">
        <v>2097635</v>
      </c>
      <c r="C8" s="18">
        <f aca="true" t="shared" si="1" ref="C8:C22">B8/B$5</f>
        <v>0.05446729814718721</v>
      </c>
      <c r="D8" s="17">
        <v>17994</v>
      </c>
      <c r="E8" s="18">
        <f aca="true" t="shared" si="2" ref="E8:E22">D8/D$5</f>
        <v>0.05752005881788831</v>
      </c>
      <c r="F8" s="18">
        <f t="shared" si="0"/>
        <v>0.055993678482537765</v>
      </c>
      <c r="G8" s="19">
        <f aca="true" t="shared" si="3" ref="G8:G22">ROUND(C8*G$5,0)</f>
        <v>3</v>
      </c>
      <c r="H8" s="19">
        <v>3</v>
      </c>
      <c r="I8" s="10">
        <f aca="true" t="shared" si="4" ref="I8:I22">ROUND(G$5*F8,0)</f>
        <v>3</v>
      </c>
      <c r="J8" s="11">
        <f aca="true" t="shared" si="5" ref="J8:J22">I8</f>
        <v>3</v>
      </c>
    </row>
    <row r="9" spans="1:10" ht="15">
      <c r="A9" s="20" t="s">
        <v>13</v>
      </c>
      <c r="B9" s="16">
        <v>2175700</v>
      </c>
      <c r="C9" s="18">
        <f t="shared" si="1"/>
        <v>0.056494337946704366</v>
      </c>
      <c r="D9" s="17">
        <v>24989</v>
      </c>
      <c r="E9" s="18">
        <f t="shared" si="2"/>
        <v>0.07988044624876131</v>
      </c>
      <c r="F9" s="18">
        <f t="shared" si="0"/>
        <v>0.06818739209773284</v>
      </c>
      <c r="G9" s="19">
        <f t="shared" si="3"/>
        <v>3</v>
      </c>
      <c r="H9" s="19">
        <v>3</v>
      </c>
      <c r="I9" s="10">
        <f t="shared" si="4"/>
        <v>4</v>
      </c>
      <c r="J9" s="11">
        <f t="shared" si="5"/>
        <v>4</v>
      </c>
    </row>
    <row r="10" spans="1:10" ht="15">
      <c r="A10" s="20" t="s">
        <v>14</v>
      </c>
      <c r="B10" s="16">
        <v>1022843</v>
      </c>
      <c r="C10" s="18">
        <f t="shared" si="1"/>
        <v>0.026559193872510427</v>
      </c>
      <c r="D10" s="17">
        <v>14013</v>
      </c>
      <c r="E10" s="18">
        <f t="shared" si="2"/>
        <v>0.044794297222133427</v>
      </c>
      <c r="F10" s="18">
        <f t="shared" si="0"/>
        <v>0.03567674554732193</v>
      </c>
      <c r="G10" s="19">
        <f t="shared" si="3"/>
        <v>1</v>
      </c>
      <c r="H10" s="19">
        <v>2</v>
      </c>
      <c r="I10" s="10">
        <f t="shared" si="4"/>
        <v>2</v>
      </c>
      <c r="J10" s="11">
        <f t="shared" si="5"/>
        <v>2</v>
      </c>
    </row>
    <row r="11" spans="1:10" ht="15">
      <c r="A11" s="20" t="s">
        <v>15</v>
      </c>
      <c r="B11" s="16">
        <v>2538677</v>
      </c>
      <c r="C11" s="18">
        <f t="shared" si="1"/>
        <v>0.06591941737166228</v>
      </c>
      <c r="D11" s="17">
        <v>18272</v>
      </c>
      <c r="E11" s="18">
        <f t="shared" si="2"/>
        <v>0.05840872039126682</v>
      </c>
      <c r="F11" s="18">
        <f t="shared" si="0"/>
        <v>0.06216406888146455</v>
      </c>
      <c r="G11" s="19">
        <f t="shared" si="3"/>
        <v>3</v>
      </c>
      <c r="H11" s="19">
        <v>3</v>
      </c>
      <c r="I11" s="10">
        <f t="shared" si="4"/>
        <v>3</v>
      </c>
      <c r="J11" s="11">
        <f t="shared" si="5"/>
        <v>3</v>
      </c>
    </row>
    <row r="12" spans="1:10" ht="15">
      <c r="A12" s="20" t="s">
        <v>16</v>
      </c>
      <c r="B12" s="16">
        <v>3337471</v>
      </c>
      <c r="C12" s="18">
        <f t="shared" si="1"/>
        <v>0.08666094340273263</v>
      </c>
      <c r="D12" s="17">
        <v>15105</v>
      </c>
      <c r="E12" s="18">
        <f t="shared" si="2"/>
        <v>0.04828501102835406</v>
      </c>
      <c r="F12" s="18">
        <f t="shared" si="0"/>
        <v>0.06747297721554335</v>
      </c>
      <c r="G12" s="19">
        <f t="shared" si="3"/>
        <v>5</v>
      </c>
      <c r="H12" s="19">
        <v>5</v>
      </c>
      <c r="I12" s="10">
        <f t="shared" si="4"/>
        <v>4</v>
      </c>
      <c r="J12" s="11">
        <f t="shared" si="5"/>
        <v>4</v>
      </c>
    </row>
    <row r="13" spans="1:10" ht="15">
      <c r="A13" s="20" t="s">
        <v>17</v>
      </c>
      <c r="B13" s="16">
        <v>5268660</v>
      </c>
      <c r="C13" s="18">
        <f t="shared" si="1"/>
        <v>0.13680629616504272</v>
      </c>
      <c r="D13" s="17">
        <v>35583</v>
      </c>
      <c r="E13" s="18">
        <f t="shared" si="2"/>
        <v>0.11374548476808491</v>
      </c>
      <c r="F13" s="18">
        <f t="shared" si="0"/>
        <v>0.12527589046656382</v>
      </c>
      <c r="G13" s="19">
        <f t="shared" si="3"/>
        <v>7</v>
      </c>
      <c r="H13" s="19">
        <v>5</v>
      </c>
      <c r="I13" s="10">
        <f t="shared" si="4"/>
        <v>7</v>
      </c>
      <c r="J13" s="11">
        <f>I13-2</f>
        <v>5</v>
      </c>
    </row>
    <row r="14" spans="1:10" ht="15">
      <c r="A14" s="20" t="s">
        <v>18</v>
      </c>
      <c r="B14" s="16">
        <v>1016212</v>
      </c>
      <c r="C14" s="18">
        <f t="shared" si="1"/>
        <v>0.026387012985933878</v>
      </c>
      <c r="D14" s="17">
        <v>9425</v>
      </c>
      <c r="E14" s="18">
        <f t="shared" si="2"/>
        <v>0.030128184637023304</v>
      </c>
      <c r="F14" s="18">
        <f t="shared" si="0"/>
        <v>0.02825759881147859</v>
      </c>
      <c r="G14" s="19">
        <f t="shared" si="3"/>
        <v>1</v>
      </c>
      <c r="H14" s="19">
        <v>2</v>
      </c>
      <c r="I14" s="10">
        <f t="shared" si="4"/>
        <v>1</v>
      </c>
      <c r="J14" s="11">
        <f>I14+1</f>
        <v>2</v>
      </c>
    </row>
    <row r="15" spans="1:10" ht="15">
      <c r="A15" s="20" t="s">
        <v>19</v>
      </c>
      <c r="B15" s="16">
        <v>2127286</v>
      </c>
      <c r="C15" s="18">
        <f t="shared" si="1"/>
        <v>0.05523721753610008</v>
      </c>
      <c r="D15" s="17">
        <v>17982</v>
      </c>
      <c r="E15" s="18">
        <f t="shared" si="2"/>
        <v>0.05748169932551226</v>
      </c>
      <c r="F15" s="18">
        <f t="shared" si="0"/>
        <v>0.05635945843080617</v>
      </c>
      <c r="G15" s="19">
        <f t="shared" si="3"/>
        <v>3</v>
      </c>
      <c r="H15" s="19">
        <v>3</v>
      </c>
      <c r="I15" s="10">
        <f t="shared" si="4"/>
        <v>3</v>
      </c>
      <c r="J15" s="11">
        <f t="shared" si="5"/>
        <v>3</v>
      </c>
    </row>
    <row r="16" spans="1:10" ht="15">
      <c r="A16" s="20" t="s">
        <v>20</v>
      </c>
      <c r="B16" s="16">
        <v>1202365</v>
      </c>
      <c r="C16" s="18">
        <f t="shared" si="1"/>
        <v>0.03122067134498745</v>
      </c>
      <c r="D16" s="17">
        <v>20143</v>
      </c>
      <c r="E16" s="18">
        <f t="shared" si="2"/>
        <v>0.0643896045775661</v>
      </c>
      <c r="F16" s="18">
        <f t="shared" si="0"/>
        <v>0.04780513796127677</v>
      </c>
      <c r="G16" s="19">
        <f t="shared" si="3"/>
        <v>2</v>
      </c>
      <c r="H16" s="19">
        <v>2</v>
      </c>
      <c r="I16" s="10">
        <f t="shared" si="4"/>
        <v>2</v>
      </c>
      <c r="J16" s="21">
        <f t="shared" si="5"/>
        <v>2</v>
      </c>
    </row>
    <row r="17" spans="1:10" ht="15">
      <c r="A17" s="20" t="s">
        <v>21</v>
      </c>
      <c r="B17" s="16">
        <v>2276174</v>
      </c>
      <c r="C17" s="18">
        <f t="shared" si="1"/>
        <v>0.05910325099117611</v>
      </c>
      <c r="D17" s="17">
        <v>18318</v>
      </c>
      <c r="E17" s="18">
        <f t="shared" si="2"/>
        <v>0.058555765112041684</v>
      </c>
      <c r="F17" s="18">
        <f t="shared" si="0"/>
        <v>0.0588295080516089</v>
      </c>
      <c r="G17" s="19">
        <f t="shared" si="3"/>
        <v>3</v>
      </c>
      <c r="H17" s="19">
        <v>3</v>
      </c>
      <c r="I17" s="10">
        <f t="shared" si="4"/>
        <v>3</v>
      </c>
      <c r="J17" s="11">
        <f t="shared" si="5"/>
        <v>3</v>
      </c>
    </row>
    <row r="18" spans="1:10" ht="15">
      <c r="A18" s="20" t="s">
        <v>22</v>
      </c>
      <c r="B18" s="16">
        <v>4630366</v>
      </c>
      <c r="C18" s="18">
        <f t="shared" si="1"/>
        <v>0.1202323213774554</v>
      </c>
      <c r="D18" s="17">
        <v>12319</v>
      </c>
      <c r="E18" s="18">
        <f t="shared" si="2"/>
        <v>0.03937921554838091</v>
      </c>
      <c r="F18" s="18">
        <f t="shared" si="0"/>
        <v>0.07980576846291816</v>
      </c>
      <c r="G18" s="19">
        <f t="shared" si="3"/>
        <v>6</v>
      </c>
      <c r="H18" s="19">
        <v>5</v>
      </c>
      <c r="I18" s="10">
        <f t="shared" si="4"/>
        <v>4</v>
      </c>
      <c r="J18" s="11">
        <f t="shared" si="5"/>
        <v>4</v>
      </c>
    </row>
    <row r="19" spans="1:10" ht="15">
      <c r="A19" s="20" t="s">
        <v>23</v>
      </c>
      <c r="B19" s="16">
        <v>1280721</v>
      </c>
      <c r="C19" s="18">
        <f t="shared" si="1"/>
        <v>0.033255267265450736</v>
      </c>
      <c r="D19" s="17">
        <v>11689</v>
      </c>
      <c r="E19" s="18">
        <f t="shared" si="2"/>
        <v>0.03736534219863824</v>
      </c>
      <c r="F19" s="18">
        <f t="shared" si="0"/>
        <v>0.03531030473204449</v>
      </c>
      <c r="G19" s="19">
        <f t="shared" si="3"/>
        <v>2</v>
      </c>
      <c r="H19" s="19">
        <v>2</v>
      </c>
      <c r="I19" s="10">
        <f t="shared" si="4"/>
        <v>2</v>
      </c>
      <c r="J19" s="11">
        <f t="shared" si="5"/>
        <v>2</v>
      </c>
    </row>
    <row r="20" spans="1:10" ht="15">
      <c r="A20" s="20" t="s">
        <v>24</v>
      </c>
      <c r="B20" s="16">
        <v>1452147</v>
      </c>
      <c r="C20" s="18">
        <f t="shared" si="1"/>
        <v>0.03770652358610696</v>
      </c>
      <c r="D20" s="17">
        <v>24209</v>
      </c>
      <c r="E20" s="18">
        <f t="shared" si="2"/>
        <v>0.077387079244318</v>
      </c>
      <c r="F20" s="18">
        <f t="shared" si="0"/>
        <v>0.05754680141521248</v>
      </c>
      <c r="G20" s="19">
        <f t="shared" si="3"/>
        <v>2</v>
      </c>
      <c r="H20" s="19">
        <v>2</v>
      </c>
      <c r="I20" s="10">
        <f t="shared" si="4"/>
        <v>3</v>
      </c>
      <c r="J20" s="11">
        <f t="shared" si="5"/>
        <v>3</v>
      </c>
    </row>
    <row r="21" spans="1:10" ht="15">
      <c r="A21" s="20" t="s">
        <v>25</v>
      </c>
      <c r="B21" s="16">
        <v>3447441</v>
      </c>
      <c r="C21" s="18">
        <f t="shared" si="1"/>
        <v>0.08951643007093095</v>
      </c>
      <c r="D21" s="17">
        <v>29928</v>
      </c>
      <c r="E21" s="18">
        <f t="shared" si="2"/>
        <v>0.09566857398587092</v>
      </c>
      <c r="F21" s="18">
        <f t="shared" si="0"/>
        <v>0.09259250202840094</v>
      </c>
      <c r="G21" s="19">
        <f t="shared" si="3"/>
        <v>5</v>
      </c>
      <c r="H21" s="19">
        <v>5</v>
      </c>
      <c r="I21" s="10">
        <f t="shared" si="4"/>
        <v>5</v>
      </c>
      <c r="J21" s="11">
        <f t="shared" si="5"/>
        <v>5</v>
      </c>
    </row>
    <row r="22" spans="1:10" ht="15">
      <c r="A22" s="20" t="s">
        <v>26</v>
      </c>
      <c r="B22" s="16">
        <v>1722885</v>
      </c>
      <c r="C22" s="18">
        <f t="shared" si="1"/>
        <v>0.044736520399553135</v>
      </c>
      <c r="D22" s="10">
        <v>22949</v>
      </c>
      <c r="E22" s="18">
        <f t="shared" si="2"/>
        <v>0.07335933254483265</v>
      </c>
      <c r="F22" s="18">
        <f t="shared" si="0"/>
        <v>0.059047926472192896</v>
      </c>
      <c r="G22" s="19">
        <f t="shared" si="3"/>
        <v>2</v>
      </c>
      <c r="H22" s="19">
        <v>3</v>
      </c>
      <c r="I22" s="10">
        <f t="shared" si="4"/>
        <v>3</v>
      </c>
      <c r="J22" s="11">
        <f t="shared" si="5"/>
        <v>3</v>
      </c>
    </row>
    <row r="23" ht="15">
      <c r="F23" s="7"/>
    </row>
    <row r="24" spans="9:10" ht="15">
      <c r="I24" s="6"/>
      <c r="J24" s="6"/>
    </row>
    <row r="25" ht="15">
      <c r="A25" s="1" t="s">
        <v>27</v>
      </c>
    </row>
    <row r="26" spans="1:2" ht="15">
      <c r="A26" s="1" t="s">
        <v>28</v>
      </c>
      <c r="B26" s="1">
        <v>0.5</v>
      </c>
    </row>
    <row r="27" spans="1:2" ht="15">
      <c r="A27" s="1" t="s">
        <v>29</v>
      </c>
      <c r="B27" s="1">
        <f>1-B26</f>
        <v>0.5</v>
      </c>
    </row>
  </sheetData>
  <sheetProtection/>
  <mergeCells count="1">
    <mergeCell ref="A1:J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Stronkowski</dc:creator>
  <cp:keywords/>
  <dc:description/>
  <cp:lastModifiedBy>jkucabinski</cp:lastModifiedBy>
  <dcterms:created xsi:type="dcterms:W3CDTF">2014-10-15T08:45:40Z</dcterms:created>
  <dcterms:modified xsi:type="dcterms:W3CDTF">2015-01-20T12:57:27Z</dcterms:modified>
  <cp:category/>
  <cp:version/>
  <cp:contentType/>
  <cp:contentStatus/>
</cp:coreProperties>
</file>